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Ữ LIỆU\PHUONG VP\_\BÁO CÁO 2020\Năm 2024\BC 6 tháng đầu năm 2024\"/>
    </mc:Choice>
  </mc:AlternateContent>
  <bookViews>
    <workbookView xWindow="0" yWindow="0" windowWidth="19200" windowHeight="6390" firstSheet="2" activeTab="4"/>
  </bookViews>
  <sheets>
    <sheet name="foxz" sheetId="17" state="veryHidden" r:id="rId1"/>
    <sheet name="SGV" sheetId="18" state="veryHidden" r:id="rId2"/>
    <sheet name="113" sheetId="1" r:id="rId3"/>
    <sheet name="114" sheetId="2" r:id="rId4"/>
    <sheet name="115" sheetId="3" r:id="rId5"/>
  </sheets>
  <calcPr calcId="162913"/>
</workbook>
</file>

<file path=xl/calcChain.xml><?xml version="1.0" encoding="utf-8"?>
<calcChain xmlns="http://schemas.openxmlformats.org/spreadsheetml/2006/main">
  <c r="F19" i="2" l="1"/>
  <c r="E19" i="2"/>
  <c r="E26" i="2"/>
  <c r="F26" i="2"/>
  <c r="D26" i="2"/>
  <c r="C19" i="2"/>
  <c r="C26" i="2"/>
  <c r="D10" i="1"/>
  <c r="C18" i="2" l="1"/>
  <c r="K22" i="3" l="1"/>
  <c r="E8" i="3"/>
  <c r="D8" i="3"/>
  <c r="G35" i="2"/>
  <c r="E18" i="2"/>
  <c r="G34" i="2"/>
  <c r="C9" i="2"/>
  <c r="F21" i="3" l="1"/>
  <c r="F11" i="3"/>
  <c r="F12" i="3"/>
  <c r="F13" i="3"/>
  <c r="F14" i="3"/>
  <c r="F15" i="3"/>
  <c r="F16" i="3"/>
  <c r="F17" i="3"/>
  <c r="F18" i="3"/>
  <c r="F19" i="3"/>
  <c r="F20" i="3"/>
  <c r="F10" i="3"/>
  <c r="C11" i="3"/>
  <c r="C12" i="3"/>
  <c r="C13" i="3"/>
  <c r="C14" i="3"/>
  <c r="C15" i="3"/>
  <c r="C16" i="3"/>
  <c r="C17" i="3"/>
  <c r="C18" i="3"/>
  <c r="C19" i="3"/>
  <c r="C20" i="3"/>
  <c r="C21" i="3"/>
  <c r="C22" i="3"/>
  <c r="C10" i="3"/>
  <c r="F39" i="2"/>
  <c r="E39" i="2"/>
  <c r="D39" i="2"/>
  <c r="C39" i="2"/>
  <c r="D9" i="2"/>
  <c r="E9" i="2"/>
  <c r="F9" i="2"/>
  <c r="E10" i="1"/>
  <c r="C8" i="3" l="1"/>
  <c r="G8" i="3" l="1"/>
  <c r="J8" i="3" s="1"/>
  <c r="F15" i="1"/>
  <c r="K10" i="3" l="1"/>
  <c r="K13" i="3"/>
  <c r="K14" i="3"/>
  <c r="K16" i="3"/>
  <c r="K18" i="3"/>
  <c r="K19" i="3"/>
  <c r="K20" i="3"/>
  <c r="I10" i="3"/>
  <c r="I13" i="3"/>
  <c r="I14" i="3"/>
  <c r="I16" i="3"/>
  <c r="I18" i="3"/>
  <c r="I19" i="3"/>
  <c r="I20" i="3"/>
  <c r="I22" i="3"/>
  <c r="G10" i="2"/>
  <c r="G20" i="2"/>
  <c r="G22" i="2"/>
  <c r="G23" i="2"/>
  <c r="G27" i="2"/>
  <c r="G28" i="2"/>
  <c r="G29" i="2"/>
  <c r="G31" i="2"/>
  <c r="G32" i="2"/>
  <c r="G33" i="2"/>
  <c r="F18" i="2" l="1"/>
  <c r="D19" i="2"/>
  <c r="D18" i="2" s="1"/>
  <c r="D8" i="2" s="1"/>
  <c r="F16" i="1"/>
  <c r="D14" i="1"/>
  <c r="E7" i="1"/>
  <c r="C8" i="2" l="1"/>
  <c r="H8" i="3" l="1"/>
  <c r="F8" i="3" s="1"/>
  <c r="I8" i="3" s="1"/>
  <c r="H10" i="2"/>
  <c r="H20" i="2"/>
  <c r="H22" i="2"/>
  <c r="H23" i="2"/>
  <c r="H29" i="2"/>
  <c r="H32" i="2"/>
  <c r="H33" i="2"/>
  <c r="H40" i="2"/>
  <c r="G19" i="2"/>
  <c r="G9" i="2"/>
  <c r="F8" i="1"/>
  <c r="F9" i="1"/>
  <c r="F10" i="1"/>
  <c r="F11" i="1"/>
  <c r="E14" i="1"/>
  <c r="D7" i="1"/>
  <c r="K8" i="3" l="1"/>
  <c r="H39" i="2"/>
  <c r="G26" i="2"/>
  <c r="J22" i="2"/>
  <c r="J23" i="2" s="1"/>
  <c r="F14" i="1"/>
  <c r="H26" i="2"/>
  <c r="H19" i="2"/>
  <c r="H9" i="2"/>
  <c r="F7" i="1"/>
  <c r="F8" i="2"/>
  <c r="E8" i="2" l="1"/>
  <c r="G8" i="2" s="1"/>
  <c r="G18" i="2"/>
  <c r="H8" i="2"/>
  <c r="H18" i="2"/>
</calcChain>
</file>

<file path=xl/sharedStrings.xml><?xml version="1.0" encoding="utf-8"?>
<sst xmlns="http://schemas.openxmlformats.org/spreadsheetml/2006/main" count="125" uniqueCount="95">
  <si>
    <t>Biểu số 113/CK TC-NSNN</t>
  </si>
  <si>
    <t>Đơn vị: 1000 đồng</t>
  </si>
  <si>
    <t>STT</t>
  </si>
  <si>
    <t>NỘI DUNG</t>
  </si>
  <si>
    <t xml:space="preserve">DỰ TOÁN NĂM </t>
  </si>
  <si>
    <t>SO SÁNH</t>
  </si>
  <si>
    <t>A</t>
  </si>
  <si>
    <t>B</t>
  </si>
  <si>
    <t>3=2/1</t>
  </si>
  <si>
    <t>I</t>
  </si>
  <si>
    <t xml:space="preserve">TỔNG SỐ THU </t>
  </si>
  <si>
    <t xml:space="preserve">Các khoản thu xã hưởng 100% </t>
  </si>
  <si>
    <t>Các khoản thu phân chia theo tỷ lệ (1)</t>
  </si>
  <si>
    <t>Thu bổ sung</t>
  </si>
  <si>
    <t>- Thu bổ sung cân đối</t>
  </si>
  <si>
    <t>- Thu bổ sung có mục tiêu</t>
  </si>
  <si>
    <t>Thu chuyển nguồn</t>
  </si>
  <si>
    <t>II</t>
  </si>
  <si>
    <t>TỔNG SỐ CHI</t>
  </si>
  <si>
    <t>Chi đầu tư phát triển</t>
  </si>
  <si>
    <t>Chi thường xuyên</t>
  </si>
  <si>
    <t xml:space="preserve">Dự phòng </t>
  </si>
  <si>
    <t>ỦY BAN NHÂN DÂN</t>
  </si>
  <si>
    <t>PHƯỜNG BẮC HỒNG</t>
  </si>
  <si>
    <t>Biểu số 114/CK TC-NSNN</t>
  </si>
  <si>
    <t>SO SÁNH (%)</t>
  </si>
  <si>
    <t>THU NSNN</t>
  </si>
  <si>
    <t>THU NSX</t>
  </si>
  <si>
    <t>5=3/1</t>
  </si>
  <si>
    <t>6=4/2</t>
  </si>
  <si>
    <t>TỔNG THU</t>
  </si>
  <si>
    <t xml:space="preserve">Các khoản thu 100% </t>
  </si>
  <si>
    <t>Phí, lệ phí</t>
  </si>
  <si>
    <t>Thu từ quỹ đất công ích và thu hoa lợi công sản khác</t>
  </si>
  <si>
    <t>Thu từ hoạt động kinh tế và sự nghiệp</t>
  </si>
  <si>
    <t>Thu phạt, tịch thu khác theo quy định</t>
  </si>
  <si>
    <t>Thu từ tài sản được xác lập quyền sở hữu của nhà nước theo quy định</t>
  </si>
  <si>
    <t>Đóng góp của nhân dân theo quy định</t>
  </si>
  <si>
    <t>Đóng góp tự nguyện của các tổ chức, cá nhân</t>
  </si>
  <si>
    <t>Thu khác</t>
  </si>
  <si>
    <t>Các khoản thu phân chia theo tỷ lệ phần trăm (%)</t>
  </si>
  <si>
    <t>Các khoản thu phân chia</t>
  </si>
  <si>
    <t>- Thuế sử dụng đất phi nông nghiệp</t>
  </si>
  <si>
    <t>- Thuế sử dụng đất nông nghiệp thu từ hộ gia đình</t>
  </si>
  <si>
    <t>- Lệ phí môn bài thu từ cá nhân, hộ kinh doanh</t>
  </si>
  <si>
    <t>- Lệ phí trước bạ nhà, đất</t>
  </si>
  <si>
    <t>Các khoản thu phân chia khác do cấp tỉnh quy định</t>
  </si>
  <si>
    <t>III</t>
  </si>
  <si>
    <t>Thu viện trợ không hoàn lại trực tiếp cho xã (nếu có)</t>
  </si>
  <si>
    <t>IV</t>
  </si>
  <si>
    <t>V</t>
  </si>
  <si>
    <t>Thu kết dư ngân sách năm trước</t>
  </si>
  <si>
    <t>VI</t>
  </si>
  <si>
    <t>Thu bổ sung từ ngân sách cấp trên</t>
  </si>
  <si>
    <t>- Cấp quyền sử dụng đất</t>
  </si>
  <si>
    <t>- Tiền thuê đất</t>
  </si>
  <si>
    <t>- Thuế TNCN</t>
  </si>
  <si>
    <t>- Thuế tài nguyên</t>
  </si>
  <si>
    <t>- Thuế TTĐB</t>
  </si>
  <si>
    <t>- Lệ phí khác do TX quản lý</t>
  </si>
  <si>
    <t>Biểu số 115/CK TC-NSNN</t>
  </si>
  <si>
    <t>DỰ TOÁN NĂM</t>
  </si>
  <si>
    <t>TỔNG SỐ</t>
  </si>
  <si>
    <t>XDCB</t>
  </si>
  <si>
    <t>TX</t>
  </si>
  <si>
    <t>7=4/1</t>
  </si>
  <si>
    <t>8=5/2</t>
  </si>
  <si>
    <t>10=6/3</t>
  </si>
  <si>
    <t>TỔNG CHI</t>
  </si>
  <si>
    <t xml:space="preserve">Trong đó </t>
  </si>
  <si>
    <t>Chi giáo dục</t>
  </si>
  <si>
    <t>Chi ứng dụng, chuyển giao công nghệ</t>
  </si>
  <si>
    <t>Chi y tế</t>
  </si>
  <si>
    <t>Chi văn hóa, thông tin</t>
  </si>
  <si>
    <t>Chi phát thanh, truyền thanh</t>
  </si>
  <si>
    <t>Chi thể dục thể thao</t>
  </si>
  <si>
    <t>Chi bảo vệ môi trường</t>
  </si>
  <si>
    <t>Chi các hoạt động kinh tế</t>
  </si>
  <si>
    <t xml:space="preserve">Chi hoạt động của cơ quan quản lý Nhà nước, Đảng, đoàn thể </t>
  </si>
  <si>
    <t>Chi cho công tác xã hội</t>
  </si>
  <si>
    <t>Chi khác</t>
  </si>
  <si>
    <t>Dự phòng ngân sách</t>
  </si>
  <si>
    <t>Chi công tác DQTV</t>
  </si>
  <si>
    <t xml:space="preserve">ƯỚC THỰC HIỆN 6 THÁNG </t>
  </si>
  <si>
    <t>- Lệ phí trước bạ phương tiện</t>
  </si>
  <si>
    <t>- Thu khác ngân sách</t>
  </si>
  <si>
    <t>CÂN ĐỐI NGÂN SÁCH PHƯỜNG 6 THÁNG NĂM 2024</t>
  </si>
  <si>
    <t>ƯỚC THỰC HIỆN THU NGÂN SÁCH PHƯỜNG 6 THÁNG NĂM 2024</t>
  </si>
  <si>
    <t>DỰ TOÁN 2024</t>
  </si>
  <si>
    <t>ƯỚC THỰC HIỆN 6 THÁNG NĂM 2024</t>
  </si>
  <si>
    <t>THỰC HIỆN CHI NGÂN SÁCH PHƯỜNG 6 THÁNG NĂM 2024</t>
  </si>
  <si>
    <t xml:space="preserve">- Thuế VAT </t>
  </si>
  <si>
    <t>- Thuế TNDN</t>
  </si>
  <si>
    <t>- Thu phạt, tịch thu khác theo quy định</t>
  </si>
  <si>
    <t>THỰC HIỆN 6 THÁNG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</si>
</sst>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i/>
      <sz val="14"/>
      <name val="Times New Roman"/>
      <family val="1"/>
      <charset val="163"/>
    </font>
    <font>
      <b/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164" fontId="1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vertical="center" wrapText="1"/>
    </xf>
    <xf numFmtId="3" fontId="3" fillId="0" borderId="0" xfId="0" applyNumberFormat="1" applyFont="1"/>
    <xf numFmtId="3" fontId="6" fillId="0" borderId="5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vertical="top" wrapText="1"/>
    </xf>
    <xf numFmtId="4" fontId="12" fillId="0" borderId="7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0" fontId="16" fillId="0" borderId="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20" fillId="0" borderId="0" xfId="0" applyFont="1"/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21" fillId="0" borderId="0" xfId="0" applyFont="1"/>
    <xf numFmtId="3" fontId="6" fillId="0" borderId="1" xfId="1" applyNumberFormat="1" applyFont="1" applyBorder="1" applyAlignment="1">
      <alignment vertical="top" wrapText="1"/>
    </xf>
    <xf numFmtId="3" fontId="5" fillId="0" borderId="1" xfId="1" applyNumberFormat="1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top" wrapText="1"/>
    </xf>
    <xf numFmtId="3" fontId="22" fillId="0" borderId="1" xfId="0" applyNumberFormat="1" applyFont="1" applyBorder="1" applyAlignment="1">
      <alignment vertical="center" wrapText="1"/>
    </xf>
    <xf numFmtId="3" fontId="22" fillId="0" borderId="1" xfId="1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"/>
  <sheetViews>
    <sheetView workbookViewId="0">
      <selection activeCell="A18" sqref="A18"/>
    </sheetView>
  </sheetViews>
  <sheetFormatPr defaultColWidth="9.1640625" defaultRowHeight="15.5" x14ac:dyDescent="0.35"/>
  <cols>
    <col min="1" max="1" width="7.1640625" style="2" customWidth="1"/>
    <col min="2" max="2" width="22.58203125" style="2" customWidth="1"/>
    <col min="3" max="3" width="12.1640625" style="2" customWidth="1"/>
    <col min="4" max="4" width="15.5" style="2" customWidth="1"/>
    <col min="5" max="5" width="16.08203125" style="2" customWidth="1"/>
    <col min="6" max="6" width="12.83203125" style="2" customWidth="1"/>
    <col min="7" max="7" width="9.1640625" style="2"/>
    <col min="8" max="8" width="10.1640625" style="2" bestFit="1" customWidth="1"/>
    <col min="9" max="9" width="9.1640625" style="2"/>
    <col min="10" max="10" width="10.1640625" style="2" bestFit="1" customWidth="1"/>
    <col min="11" max="16384" width="9.1640625" style="2"/>
  </cols>
  <sheetData>
    <row r="1" spans="1:10" ht="20.5" customHeight="1" x14ac:dyDescent="0.35">
      <c r="A1" s="65" t="s">
        <v>22</v>
      </c>
      <c r="B1" s="65"/>
      <c r="C1" s="1"/>
      <c r="D1" s="1"/>
      <c r="E1" s="67" t="s">
        <v>0</v>
      </c>
      <c r="F1" s="67"/>
    </row>
    <row r="2" spans="1:10" ht="20.5" customHeight="1" x14ac:dyDescent="0.35">
      <c r="A2" s="66" t="s">
        <v>23</v>
      </c>
      <c r="B2" s="66"/>
      <c r="C2" s="3"/>
    </row>
    <row r="3" spans="1:10" ht="42.5" customHeight="1" x14ac:dyDescent="0.35">
      <c r="A3" s="63" t="s">
        <v>86</v>
      </c>
      <c r="B3" s="63"/>
      <c r="C3" s="63"/>
      <c r="D3" s="63"/>
      <c r="E3" s="63"/>
      <c r="F3" s="63"/>
    </row>
    <row r="4" spans="1:10" x14ac:dyDescent="0.35">
      <c r="A4" s="64" t="s">
        <v>1</v>
      </c>
      <c r="B4" s="64"/>
      <c r="C4" s="64"/>
      <c r="D4" s="64"/>
      <c r="E4" s="64"/>
      <c r="F4" s="64"/>
    </row>
    <row r="5" spans="1:10" ht="54" customHeight="1" x14ac:dyDescent="0.35">
      <c r="A5" s="4" t="s">
        <v>2</v>
      </c>
      <c r="B5" s="60" t="s">
        <v>3</v>
      </c>
      <c r="C5" s="60"/>
      <c r="D5" s="4" t="s">
        <v>4</v>
      </c>
      <c r="E5" s="4" t="s">
        <v>89</v>
      </c>
      <c r="F5" s="4" t="s">
        <v>5</v>
      </c>
    </row>
    <row r="6" spans="1:10" ht="18" customHeight="1" x14ac:dyDescent="0.35">
      <c r="A6" s="5" t="s">
        <v>6</v>
      </c>
      <c r="B6" s="61" t="s">
        <v>7</v>
      </c>
      <c r="C6" s="61"/>
      <c r="D6" s="5">
        <v>1</v>
      </c>
      <c r="E6" s="5">
        <v>2</v>
      </c>
      <c r="F6" s="5" t="s">
        <v>8</v>
      </c>
    </row>
    <row r="7" spans="1:10" ht="25" customHeight="1" x14ac:dyDescent="0.35">
      <c r="A7" s="48" t="s">
        <v>9</v>
      </c>
      <c r="B7" s="62" t="s">
        <v>10</v>
      </c>
      <c r="C7" s="62"/>
      <c r="D7" s="49">
        <f>D8+D9+D10</f>
        <v>8090139</v>
      </c>
      <c r="E7" s="49">
        <f>E8+E9+E10+E13</f>
        <v>12846136</v>
      </c>
      <c r="F7" s="50">
        <f>E7/D7%</f>
        <v>158.78758078198658</v>
      </c>
    </row>
    <row r="8" spans="1:10" ht="25" customHeight="1" x14ac:dyDescent="0.35">
      <c r="A8" s="51">
        <v>1</v>
      </c>
      <c r="B8" s="59" t="s">
        <v>11</v>
      </c>
      <c r="C8" s="59"/>
      <c r="D8" s="52">
        <v>63000</v>
      </c>
      <c r="E8" s="52">
        <v>26928</v>
      </c>
      <c r="F8" s="53">
        <f t="shared" ref="F8:F16" si="0">E8/D8%</f>
        <v>42.74285714285714</v>
      </c>
    </row>
    <row r="9" spans="1:10" ht="25" customHeight="1" x14ac:dyDescent="0.35">
      <c r="A9" s="51">
        <v>2</v>
      </c>
      <c r="B9" s="59" t="s">
        <v>12</v>
      </c>
      <c r="C9" s="59"/>
      <c r="D9" s="52">
        <v>1705000</v>
      </c>
      <c r="E9" s="52">
        <v>3136530</v>
      </c>
      <c r="F9" s="53">
        <f t="shared" si="0"/>
        <v>183.96070381231672</v>
      </c>
    </row>
    <row r="10" spans="1:10" ht="25" customHeight="1" x14ac:dyDescent="0.35">
      <c r="A10" s="51">
        <v>3</v>
      </c>
      <c r="B10" s="59" t="s">
        <v>13</v>
      </c>
      <c r="C10" s="59"/>
      <c r="D10" s="54">
        <f>D11+D12</f>
        <v>6322139</v>
      </c>
      <c r="E10" s="54">
        <f>E11+E12</f>
        <v>8471494</v>
      </c>
      <c r="F10" s="53">
        <f t="shared" si="0"/>
        <v>133.99727528926525</v>
      </c>
    </row>
    <row r="11" spans="1:10" ht="25" customHeight="1" x14ac:dyDescent="0.35">
      <c r="A11" s="48"/>
      <c r="B11" s="58" t="s">
        <v>14</v>
      </c>
      <c r="C11" s="58"/>
      <c r="D11" s="55">
        <v>6322139</v>
      </c>
      <c r="E11" s="56">
        <v>3205087</v>
      </c>
      <c r="F11" s="57">
        <f t="shared" si="0"/>
        <v>50.69624378711066</v>
      </c>
    </row>
    <row r="12" spans="1:10" ht="25" customHeight="1" x14ac:dyDescent="0.35">
      <c r="A12" s="48"/>
      <c r="B12" s="58" t="s">
        <v>15</v>
      </c>
      <c r="C12" s="58"/>
      <c r="D12" s="55">
        <v>0</v>
      </c>
      <c r="E12" s="56">
        <v>5266407</v>
      </c>
      <c r="F12" s="57"/>
    </row>
    <row r="13" spans="1:10" ht="25" customHeight="1" x14ac:dyDescent="0.35">
      <c r="A13" s="51">
        <v>4</v>
      </c>
      <c r="B13" s="59" t="s">
        <v>16</v>
      </c>
      <c r="C13" s="59"/>
      <c r="D13" s="52"/>
      <c r="E13" s="52">
        <v>1211184</v>
      </c>
      <c r="F13" s="53"/>
    </row>
    <row r="14" spans="1:10" s="6" customFormat="1" ht="25" customHeight="1" x14ac:dyDescent="0.3">
      <c r="A14" s="48" t="s">
        <v>17</v>
      </c>
      <c r="B14" s="62" t="s">
        <v>18</v>
      </c>
      <c r="C14" s="62"/>
      <c r="D14" s="49">
        <f>D16+D17+D15</f>
        <v>8090139</v>
      </c>
      <c r="E14" s="49">
        <f>E15+E16+E17</f>
        <v>8947075</v>
      </c>
      <c r="F14" s="50">
        <f t="shared" si="0"/>
        <v>110.59235199790757</v>
      </c>
    </row>
    <row r="15" spans="1:10" ht="25" customHeight="1" x14ac:dyDescent="0.35">
      <c r="A15" s="51">
        <v>1</v>
      </c>
      <c r="B15" s="59" t="s">
        <v>19</v>
      </c>
      <c r="C15" s="59"/>
      <c r="D15" s="52">
        <v>800000</v>
      </c>
      <c r="E15" s="52">
        <v>5335783</v>
      </c>
      <c r="F15" s="53">
        <f t="shared" si="0"/>
        <v>666.97287500000004</v>
      </c>
    </row>
    <row r="16" spans="1:10" ht="25" customHeight="1" x14ac:dyDescent="0.35">
      <c r="A16" s="51">
        <v>2</v>
      </c>
      <c r="B16" s="59" t="s">
        <v>20</v>
      </c>
      <c r="C16" s="59"/>
      <c r="D16" s="52">
        <v>7154947</v>
      </c>
      <c r="E16" s="52">
        <v>3611292</v>
      </c>
      <c r="F16" s="53">
        <f t="shared" si="0"/>
        <v>50.472658986852032</v>
      </c>
      <c r="J16" s="19"/>
    </row>
    <row r="17" spans="1:8" ht="25" customHeight="1" x14ac:dyDescent="0.35">
      <c r="A17" s="51">
        <v>3</v>
      </c>
      <c r="B17" s="59" t="s">
        <v>21</v>
      </c>
      <c r="C17" s="59"/>
      <c r="D17" s="52">
        <v>135192</v>
      </c>
      <c r="E17" s="52"/>
      <c r="F17" s="53"/>
      <c r="H17" s="19"/>
    </row>
    <row r="18" spans="1:8" x14ac:dyDescent="0.35">
      <c r="A18" s="3"/>
      <c r="B18" s="3"/>
    </row>
  </sheetData>
  <mergeCells count="18">
    <mergeCell ref="B12:C12"/>
    <mergeCell ref="A3:F3"/>
    <mergeCell ref="A4:F4"/>
    <mergeCell ref="A1:B1"/>
    <mergeCell ref="A2:B2"/>
    <mergeCell ref="E1:F1"/>
    <mergeCell ref="B17:C17"/>
    <mergeCell ref="B16:C16"/>
    <mergeCell ref="B15:C15"/>
    <mergeCell ref="B14:C14"/>
    <mergeCell ref="B13:C13"/>
    <mergeCell ref="B11:C11"/>
    <mergeCell ref="B10:C10"/>
    <mergeCell ref="B9:C9"/>
    <mergeCell ref="B5:C5"/>
    <mergeCell ref="B6:C6"/>
    <mergeCell ref="B7:C7"/>
    <mergeCell ref="B8:C8"/>
  </mergeCells>
  <pageMargins left="0.53" right="0.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topLeftCell="A22" workbookViewId="0">
      <selection activeCell="E18" sqref="E18"/>
    </sheetView>
  </sheetViews>
  <sheetFormatPr defaultColWidth="9.1640625" defaultRowHeight="15.5" x14ac:dyDescent="0.35"/>
  <cols>
    <col min="1" max="1" width="5" style="2" customWidth="1"/>
    <col min="2" max="2" width="45.83203125" style="2" customWidth="1"/>
    <col min="3" max="3" width="14.25" style="2" customWidth="1"/>
    <col min="4" max="4" width="13.33203125" style="2" customWidth="1"/>
    <col min="5" max="5" width="15" style="2" customWidth="1"/>
    <col min="6" max="6" width="13.1640625" style="2" customWidth="1"/>
    <col min="7" max="8" width="11.58203125" style="2" customWidth="1"/>
    <col min="9" max="16384" width="9.1640625" style="2"/>
  </cols>
  <sheetData>
    <row r="1" spans="1:8" ht="19" customHeight="1" x14ac:dyDescent="0.35">
      <c r="A1" s="65" t="s">
        <v>22</v>
      </c>
      <c r="B1" s="65"/>
      <c r="G1" s="67" t="s">
        <v>24</v>
      </c>
      <c r="H1" s="67"/>
    </row>
    <row r="2" spans="1:8" ht="16.5" x14ac:dyDescent="0.35">
      <c r="A2" s="66" t="s">
        <v>23</v>
      </c>
      <c r="B2" s="66"/>
    </row>
    <row r="3" spans="1:8" ht="30" customHeight="1" x14ac:dyDescent="0.35">
      <c r="A3" s="69" t="s">
        <v>87</v>
      </c>
      <c r="B3" s="69"/>
      <c r="C3" s="69"/>
      <c r="D3" s="69"/>
      <c r="E3" s="69"/>
      <c r="F3" s="69"/>
      <c r="G3" s="69"/>
      <c r="H3" s="69"/>
    </row>
    <row r="4" spans="1:8" x14ac:dyDescent="0.35">
      <c r="A4" s="70" t="s">
        <v>1</v>
      </c>
      <c r="B4" s="70"/>
      <c r="C4" s="70"/>
      <c r="D4" s="70"/>
      <c r="E4" s="70"/>
      <c r="F4" s="70"/>
      <c r="G4" s="70"/>
      <c r="H4" s="70"/>
    </row>
    <row r="5" spans="1:8" s="40" customFormat="1" ht="26" customHeight="1" x14ac:dyDescent="0.35">
      <c r="A5" s="68" t="s">
        <v>2</v>
      </c>
      <c r="B5" s="68" t="s">
        <v>3</v>
      </c>
      <c r="C5" s="68" t="s">
        <v>88</v>
      </c>
      <c r="D5" s="68"/>
      <c r="E5" s="68" t="s">
        <v>83</v>
      </c>
      <c r="F5" s="68"/>
      <c r="G5" s="68" t="s">
        <v>25</v>
      </c>
      <c r="H5" s="68"/>
    </row>
    <row r="6" spans="1:8" s="40" customFormat="1" ht="26" customHeight="1" x14ac:dyDescent="0.35">
      <c r="A6" s="68"/>
      <c r="B6" s="68"/>
      <c r="C6" s="22" t="s">
        <v>26</v>
      </c>
      <c r="D6" s="22" t="s">
        <v>27</v>
      </c>
      <c r="E6" s="22" t="s">
        <v>26</v>
      </c>
      <c r="F6" s="22" t="s">
        <v>27</v>
      </c>
      <c r="G6" s="22" t="s">
        <v>26</v>
      </c>
      <c r="H6" s="22" t="s">
        <v>27</v>
      </c>
    </row>
    <row r="7" spans="1:8" ht="21" customHeight="1" x14ac:dyDescent="0.35">
      <c r="A7" s="12" t="s">
        <v>6</v>
      </c>
      <c r="B7" s="12" t="s">
        <v>7</v>
      </c>
      <c r="C7" s="12">
        <v>1</v>
      </c>
      <c r="D7" s="12">
        <v>2</v>
      </c>
      <c r="E7" s="12">
        <v>3</v>
      </c>
      <c r="F7" s="12">
        <v>4</v>
      </c>
      <c r="G7" s="12" t="s">
        <v>28</v>
      </c>
      <c r="H7" s="12" t="s">
        <v>29</v>
      </c>
    </row>
    <row r="8" spans="1:8" s="44" customFormat="1" ht="25" customHeight="1" x14ac:dyDescent="0.35">
      <c r="A8" s="41"/>
      <c r="B8" s="41" t="s">
        <v>30</v>
      </c>
      <c r="C8" s="42">
        <f>C9+C18+C36+C37+C38+C39</f>
        <v>30798139</v>
      </c>
      <c r="D8" s="42">
        <f>D9+D18+D36+D37+D38+D39</f>
        <v>8090139</v>
      </c>
      <c r="E8" s="42">
        <f>E9+E18+E36+E37+E38+E39</f>
        <v>30435012</v>
      </c>
      <c r="F8" s="42">
        <f>F9+F18+F36+F37+F38+F39</f>
        <v>12846136</v>
      </c>
      <c r="G8" s="43">
        <f>E8/C8*100</f>
        <v>98.820944992812727</v>
      </c>
      <c r="H8" s="43">
        <f>F8/D8%</f>
        <v>158.78758078198658</v>
      </c>
    </row>
    <row r="9" spans="1:8" s="6" customFormat="1" ht="21" customHeight="1" x14ac:dyDescent="0.3">
      <c r="A9" s="22" t="s">
        <v>9</v>
      </c>
      <c r="B9" s="17" t="s">
        <v>31</v>
      </c>
      <c r="C9" s="11">
        <f>SUM(C10:C17)</f>
        <v>63000</v>
      </c>
      <c r="D9" s="11">
        <f>SUM(D10:D17)</f>
        <v>63000</v>
      </c>
      <c r="E9" s="11">
        <f t="shared" ref="E9:F9" si="0">SUM(E10:E17)</f>
        <v>26928</v>
      </c>
      <c r="F9" s="11">
        <f t="shared" si="0"/>
        <v>26928</v>
      </c>
      <c r="G9" s="14">
        <f t="shared" ref="G9:G35" si="1">E9/C9*100</f>
        <v>42.74285714285714</v>
      </c>
      <c r="H9" s="14">
        <f t="shared" ref="H9:H40" si="2">F9/D9%</f>
        <v>42.74285714285714</v>
      </c>
    </row>
    <row r="10" spans="1:8" ht="21" customHeight="1" x14ac:dyDescent="0.35">
      <c r="A10" s="8"/>
      <c r="B10" s="9" t="s">
        <v>32</v>
      </c>
      <c r="C10" s="10">
        <v>54000</v>
      </c>
      <c r="D10" s="10">
        <v>54000</v>
      </c>
      <c r="E10" s="45">
        <v>26928</v>
      </c>
      <c r="F10" s="45">
        <v>26928</v>
      </c>
      <c r="G10" s="15">
        <f t="shared" si="1"/>
        <v>49.866666666666667</v>
      </c>
      <c r="H10" s="15">
        <f t="shared" si="2"/>
        <v>49.866666666666667</v>
      </c>
    </row>
    <row r="11" spans="1:8" ht="21" customHeight="1" x14ac:dyDescent="0.35">
      <c r="A11" s="8"/>
      <c r="B11" s="9" t="s">
        <v>33</v>
      </c>
      <c r="C11" s="10">
        <v>9000</v>
      </c>
      <c r="D11" s="10">
        <v>9000</v>
      </c>
      <c r="E11" s="10"/>
      <c r="F11" s="10"/>
      <c r="G11" s="14"/>
      <c r="H11" s="15"/>
    </row>
    <row r="12" spans="1:8" ht="21" customHeight="1" x14ac:dyDescent="0.35">
      <c r="A12" s="8"/>
      <c r="B12" s="9" t="s">
        <v>34</v>
      </c>
      <c r="C12" s="10"/>
      <c r="D12" s="10"/>
      <c r="E12" s="10"/>
      <c r="F12" s="10"/>
      <c r="G12" s="14"/>
      <c r="H12" s="15"/>
    </row>
    <row r="13" spans="1:8" ht="21" customHeight="1" x14ac:dyDescent="0.35">
      <c r="A13" s="8"/>
      <c r="B13" s="9" t="s">
        <v>35</v>
      </c>
      <c r="C13" s="10"/>
      <c r="D13" s="10"/>
      <c r="E13" s="10"/>
      <c r="F13" s="10"/>
      <c r="G13" s="14"/>
      <c r="H13" s="15"/>
    </row>
    <row r="14" spans="1:8" ht="32.5" customHeight="1" x14ac:dyDescent="0.35">
      <c r="A14" s="8"/>
      <c r="B14" s="9" t="s">
        <v>36</v>
      </c>
      <c r="C14" s="10"/>
      <c r="D14" s="10"/>
      <c r="E14" s="10"/>
      <c r="F14" s="10"/>
      <c r="G14" s="14"/>
      <c r="H14" s="15"/>
    </row>
    <row r="15" spans="1:8" ht="19" customHeight="1" x14ac:dyDescent="0.35">
      <c r="A15" s="8"/>
      <c r="B15" s="9" t="s">
        <v>37</v>
      </c>
      <c r="C15" s="10"/>
      <c r="D15" s="10"/>
      <c r="E15" s="10"/>
      <c r="F15" s="10"/>
      <c r="G15" s="14"/>
      <c r="H15" s="15"/>
    </row>
    <row r="16" spans="1:8" ht="19" customHeight="1" x14ac:dyDescent="0.35">
      <c r="A16" s="8"/>
      <c r="B16" s="9" t="s">
        <v>38</v>
      </c>
      <c r="C16" s="10"/>
      <c r="D16" s="10"/>
      <c r="E16" s="10"/>
      <c r="F16" s="10"/>
      <c r="G16" s="14"/>
      <c r="H16" s="15"/>
    </row>
    <row r="17" spans="1:10" ht="19" customHeight="1" x14ac:dyDescent="0.35">
      <c r="A17" s="8"/>
      <c r="B17" s="9" t="s">
        <v>39</v>
      </c>
      <c r="C17" s="10"/>
      <c r="D17" s="10"/>
      <c r="E17" s="10"/>
      <c r="F17" s="10"/>
      <c r="G17" s="14"/>
      <c r="H17" s="15"/>
    </row>
    <row r="18" spans="1:10" s="6" customFormat="1" ht="22.5" customHeight="1" x14ac:dyDescent="0.3">
      <c r="A18" s="22" t="s">
        <v>17</v>
      </c>
      <c r="B18" s="17" t="s">
        <v>40</v>
      </c>
      <c r="C18" s="11">
        <f>C19+C26</f>
        <v>24413000</v>
      </c>
      <c r="D18" s="11">
        <f>D19+D26</f>
        <v>1705000</v>
      </c>
      <c r="E18" s="11">
        <f>E19+E26</f>
        <v>20725406</v>
      </c>
      <c r="F18" s="11">
        <f>F19+F26</f>
        <v>3136530</v>
      </c>
      <c r="G18" s="14">
        <f t="shared" si="1"/>
        <v>84.894957604554961</v>
      </c>
      <c r="H18" s="14">
        <f t="shared" si="2"/>
        <v>183.96070381231672</v>
      </c>
    </row>
    <row r="19" spans="1:10" ht="22.5" customHeight="1" x14ac:dyDescent="0.35">
      <c r="A19" s="8">
        <v>1</v>
      </c>
      <c r="B19" s="9" t="s">
        <v>41</v>
      </c>
      <c r="C19" s="10">
        <f>SUM(C20:C25)</f>
        <v>6760000</v>
      </c>
      <c r="D19" s="10">
        <f>SUM(D20:D23)</f>
        <v>692000</v>
      </c>
      <c r="E19" s="10">
        <f>SUM(E20:E25)</f>
        <v>1285237</v>
      </c>
      <c r="F19" s="10">
        <f>SUM(F20:F25)</f>
        <v>810329</v>
      </c>
      <c r="G19" s="15">
        <f t="shared" si="1"/>
        <v>19.012381656804735</v>
      </c>
      <c r="H19" s="15">
        <f t="shared" si="2"/>
        <v>117.09956647398845</v>
      </c>
    </row>
    <row r="20" spans="1:10" ht="22.5" customHeight="1" x14ac:dyDescent="0.35">
      <c r="A20" s="8"/>
      <c r="B20" s="9" t="s">
        <v>42</v>
      </c>
      <c r="C20" s="10">
        <v>400000</v>
      </c>
      <c r="D20" s="10">
        <v>400000</v>
      </c>
      <c r="E20" s="10">
        <v>395450</v>
      </c>
      <c r="F20" s="10">
        <v>395450</v>
      </c>
      <c r="G20" s="15">
        <f t="shared" si="1"/>
        <v>98.862499999999997</v>
      </c>
      <c r="H20" s="15">
        <f t="shared" si="2"/>
        <v>98.862499999999997</v>
      </c>
    </row>
    <row r="21" spans="1:10" ht="22.5" customHeight="1" x14ac:dyDescent="0.35">
      <c r="A21" s="8"/>
      <c r="B21" s="9" t="s">
        <v>43</v>
      </c>
      <c r="C21" s="10"/>
      <c r="D21" s="10"/>
      <c r="E21" s="10"/>
      <c r="F21" s="10"/>
      <c r="G21" s="15"/>
      <c r="H21" s="15"/>
    </row>
    <row r="22" spans="1:10" ht="22.5" customHeight="1" x14ac:dyDescent="0.35">
      <c r="A22" s="8"/>
      <c r="B22" s="9" t="s">
        <v>44</v>
      </c>
      <c r="C22" s="10">
        <v>210000</v>
      </c>
      <c r="D22" s="10">
        <v>12000</v>
      </c>
      <c r="E22" s="10">
        <v>208900</v>
      </c>
      <c r="F22" s="10">
        <v>61960</v>
      </c>
      <c r="G22" s="15">
        <f t="shared" si="1"/>
        <v>99.476190476190467</v>
      </c>
      <c r="H22" s="15">
        <f t="shared" si="2"/>
        <v>516.33333333333337</v>
      </c>
      <c r="J22" s="19">
        <f>E18-7986800</f>
        <v>12738606</v>
      </c>
    </row>
    <row r="23" spans="1:10" ht="22.5" customHeight="1" x14ac:dyDescent="0.35">
      <c r="A23" s="8"/>
      <c r="B23" s="9" t="s">
        <v>45</v>
      </c>
      <c r="C23" s="10">
        <v>350000</v>
      </c>
      <c r="D23" s="10">
        <v>280000</v>
      </c>
      <c r="E23" s="10">
        <v>440649</v>
      </c>
      <c r="F23" s="10">
        <v>352519</v>
      </c>
      <c r="G23" s="15">
        <f t="shared" si="1"/>
        <v>125.8997142857143</v>
      </c>
      <c r="H23" s="15">
        <f t="shared" si="2"/>
        <v>125.89964285714285</v>
      </c>
      <c r="J23" s="19">
        <f>E35-J22</f>
        <v>-12673116</v>
      </c>
    </row>
    <row r="24" spans="1:10" ht="22.5" customHeight="1" x14ac:dyDescent="0.35">
      <c r="A24" s="8"/>
      <c r="B24" s="18" t="s">
        <v>84</v>
      </c>
      <c r="C24" s="10">
        <v>5800000</v>
      </c>
      <c r="D24" s="20"/>
      <c r="E24" s="10">
        <v>180959</v>
      </c>
      <c r="F24" s="10"/>
      <c r="G24" s="21"/>
      <c r="H24" s="15"/>
      <c r="J24" s="19"/>
    </row>
    <row r="25" spans="1:10" ht="22.5" customHeight="1" x14ac:dyDescent="0.35">
      <c r="A25" s="8"/>
      <c r="B25" s="18" t="s">
        <v>93</v>
      </c>
      <c r="C25" s="10"/>
      <c r="D25" s="20"/>
      <c r="E25" s="10">
        <v>59279</v>
      </c>
      <c r="F25" s="10">
        <v>400</v>
      </c>
      <c r="G25" s="21"/>
      <c r="H25" s="15"/>
      <c r="J25" s="19"/>
    </row>
    <row r="26" spans="1:10" ht="22.5" customHeight="1" x14ac:dyDescent="0.35">
      <c r="A26" s="8">
        <v>2</v>
      </c>
      <c r="B26" s="9" t="s">
        <v>46</v>
      </c>
      <c r="C26" s="10">
        <f>SUM(C27:C35)</f>
        <v>17653000</v>
      </c>
      <c r="D26" s="10">
        <f>SUM(D27:D35)</f>
        <v>1013000</v>
      </c>
      <c r="E26" s="10">
        <f>SUM(E27:E35)</f>
        <v>19440169</v>
      </c>
      <c r="F26" s="10">
        <f t="shared" ref="F26" si="3">SUM(F27:F35)</f>
        <v>2326201</v>
      </c>
      <c r="G26" s="15">
        <f t="shared" si="1"/>
        <v>110.12388262618251</v>
      </c>
      <c r="H26" s="15">
        <f t="shared" si="2"/>
        <v>229.63484698914115</v>
      </c>
    </row>
    <row r="27" spans="1:10" ht="22.5" customHeight="1" x14ac:dyDescent="0.35">
      <c r="A27" s="8"/>
      <c r="B27" s="18" t="s">
        <v>54</v>
      </c>
      <c r="C27" s="10">
        <v>4000000</v>
      </c>
      <c r="D27" s="10">
        <v>800000</v>
      </c>
      <c r="E27" s="10">
        <v>10492051</v>
      </c>
      <c r="F27" s="10">
        <v>2098410</v>
      </c>
      <c r="G27" s="15">
        <f t="shared" si="1"/>
        <v>262.30127499999998</v>
      </c>
      <c r="H27" s="15"/>
    </row>
    <row r="28" spans="1:10" ht="21" customHeight="1" x14ac:dyDescent="0.35">
      <c r="A28" s="8"/>
      <c r="B28" s="18" t="s">
        <v>55</v>
      </c>
      <c r="C28" s="10">
        <v>1375000</v>
      </c>
      <c r="D28" s="10"/>
      <c r="E28" s="10">
        <v>514755</v>
      </c>
      <c r="F28" s="10"/>
      <c r="G28" s="15">
        <f t="shared" si="1"/>
        <v>37.436727272727275</v>
      </c>
      <c r="H28" s="15"/>
    </row>
    <row r="29" spans="1:10" ht="21" customHeight="1" x14ac:dyDescent="0.35">
      <c r="A29" s="8"/>
      <c r="B29" s="18" t="s">
        <v>91</v>
      </c>
      <c r="C29" s="10">
        <v>6940000</v>
      </c>
      <c r="D29" s="10">
        <v>144000</v>
      </c>
      <c r="E29" s="10">
        <v>5106634</v>
      </c>
      <c r="F29" s="10">
        <v>192132</v>
      </c>
      <c r="G29" s="15">
        <f t="shared" si="1"/>
        <v>73.58262247838617</v>
      </c>
      <c r="H29" s="15">
        <f t="shared" si="2"/>
        <v>133.42500000000001</v>
      </c>
    </row>
    <row r="30" spans="1:10" ht="21" customHeight="1" x14ac:dyDescent="0.35">
      <c r="A30" s="8"/>
      <c r="B30" s="18" t="s">
        <v>92</v>
      </c>
      <c r="C30" s="10">
        <v>1524000</v>
      </c>
      <c r="D30" s="10"/>
      <c r="E30" s="10">
        <v>1152945</v>
      </c>
      <c r="F30" s="10"/>
      <c r="G30" s="15"/>
      <c r="H30" s="15"/>
    </row>
    <row r="31" spans="1:10" ht="21" customHeight="1" x14ac:dyDescent="0.35">
      <c r="A31" s="8"/>
      <c r="B31" s="18" t="s">
        <v>56</v>
      </c>
      <c r="C31" s="10">
        <v>1560000</v>
      </c>
      <c r="D31" s="10"/>
      <c r="E31" s="10">
        <v>1773358</v>
      </c>
      <c r="F31" s="10"/>
      <c r="G31" s="15">
        <f t="shared" si="1"/>
        <v>113.67679487179487</v>
      </c>
      <c r="H31" s="15"/>
    </row>
    <row r="32" spans="1:10" ht="21" customHeight="1" x14ac:dyDescent="0.35">
      <c r="A32" s="8"/>
      <c r="B32" s="18" t="s">
        <v>57</v>
      </c>
      <c r="C32" s="10">
        <v>280000</v>
      </c>
      <c r="D32" s="10">
        <v>56000</v>
      </c>
      <c r="E32" s="10">
        <v>215593</v>
      </c>
      <c r="F32" s="10">
        <v>31165</v>
      </c>
      <c r="G32" s="15">
        <f t="shared" si="1"/>
        <v>76.997500000000002</v>
      </c>
      <c r="H32" s="15">
        <f t="shared" si="2"/>
        <v>55.651785714285715</v>
      </c>
    </row>
    <row r="33" spans="1:8" ht="21" customHeight="1" x14ac:dyDescent="0.35">
      <c r="A33" s="8"/>
      <c r="B33" s="18" t="s">
        <v>58</v>
      </c>
      <c r="C33" s="10">
        <v>45000</v>
      </c>
      <c r="D33" s="10">
        <v>13000</v>
      </c>
      <c r="E33" s="10">
        <v>3766</v>
      </c>
      <c r="F33" s="10">
        <v>1883</v>
      </c>
      <c r="G33" s="15">
        <f t="shared" si="1"/>
        <v>8.3688888888888879</v>
      </c>
      <c r="H33" s="15">
        <f t="shared" si="2"/>
        <v>14.484615384615385</v>
      </c>
    </row>
    <row r="34" spans="1:8" ht="21" customHeight="1" x14ac:dyDescent="0.35">
      <c r="A34" s="8"/>
      <c r="B34" s="18" t="s">
        <v>85</v>
      </c>
      <c r="C34" s="10">
        <v>1000000</v>
      </c>
      <c r="D34" s="10"/>
      <c r="E34" s="10">
        <v>115577</v>
      </c>
      <c r="F34" s="10">
        <v>2611</v>
      </c>
      <c r="G34" s="15">
        <f t="shared" si="1"/>
        <v>11.557700000000001</v>
      </c>
      <c r="H34" s="15"/>
    </row>
    <row r="35" spans="1:8" ht="21" customHeight="1" x14ac:dyDescent="0.35">
      <c r="A35" s="8"/>
      <c r="B35" s="18" t="s">
        <v>59</v>
      </c>
      <c r="C35" s="10">
        <v>929000</v>
      </c>
      <c r="D35" s="10"/>
      <c r="E35" s="10">
        <v>65490</v>
      </c>
      <c r="F35" s="10"/>
      <c r="G35" s="15">
        <f t="shared" si="1"/>
        <v>7.0495156081808394</v>
      </c>
      <c r="H35" s="15"/>
    </row>
    <row r="36" spans="1:8" ht="21.5" customHeight="1" x14ac:dyDescent="0.35">
      <c r="A36" s="22" t="s">
        <v>47</v>
      </c>
      <c r="B36" s="17" t="s">
        <v>48</v>
      </c>
      <c r="C36" s="10"/>
      <c r="D36" s="10"/>
      <c r="E36" s="10"/>
      <c r="F36" s="10"/>
      <c r="G36" s="14"/>
      <c r="H36" s="15"/>
    </row>
    <row r="37" spans="1:8" ht="21.5" customHeight="1" x14ac:dyDescent="0.35">
      <c r="A37" s="22" t="s">
        <v>49</v>
      </c>
      <c r="B37" s="17" t="s">
        <v>16</v>
      </c>
      <c r="C37" s="10"/>
      <c r="D37" s="10"/>
      <c r="E37" s="46">
        <v>1211184</v>
      </c>
      <c r="F37" s="46">
        <v>1211184</v>
      </c>
      <c r="G37" s="14"/>
      <c r="H37" s="14"/>
    </row>
    <row r="38" spans="1:8" ht="21.5" customHeight="1" x14ac:dyDescent="0.35">
      <c r="A38" s="22" t="s">
        <v>50</v>
      </c>
      <c r="B38" s="17" t="s">
        <v>51</v>
      </c>
      <c r="C38" s="10"/>
      <c r="D38" s="10"/>
      <c r="E38" s="11"/>
      <c r="F38" s="11"/>
      <c r="G38" s="14"/>
      <c r="H38" s="15"/>
    </row>
    <row r="39" spans="1:8" s="6" customFormat="1" ht="21.5" customHeight="1" x14ac:dyDescent="0.3">
      <c r="A39" s="22" t="s">
        <v>52</v>
      </c>
      <c r="B39" s="17" t="s">
        <v>53</v>
      </c>
      <c r="C39" s="11">
        <f>C40+C41</f>
        <v>6322139</v>
      </c>
      <c r="D39" s="11">
        <f>D40+D41</f>
        <v>6322139</v>
      </c>
      <c r="E39" s="46">
        <f>E40+E41</f>
        <v>8471494</v>
      </c>
      <c r="F39" s="47">
        <f>F40+F41</f>
        <v>8471494</v>
      </c>
      <c r="G39" s="14"/>
      <c r="H39" s="14">
        <f t="shared" si="2"/>
        <v>133.99727528926525</v>
      </c>
    </row>
    <row r="40" spans="1:8" ht="21.5" customHeight="1" x14ac:dyDescent="0.35">
      <c r="A40" s="8"/>
      <c r="B40" s="9" t="s">
        <v>14</v>
      </c>
      <c r="C40" s="10">
        <v>6322139</v>
      </c>
      <c r="D40" s="10">
        <v>6322139</v>
      </c>
      <c r="E40" s="45">
        <v>3205087</v>
      </c>
      <c r="F40" s="45">
        <v>3205087</v>
      </c>
      <c r="G40" s="15"/>
      <c r="H40" s="15">
        <f t="shared" si="2"/>
        <v>50.69624378711066</v>
      </c>
    </row>
    <row r="41" spans="1:8" ht="21.5" customHeight="1" x14ac:dyDescent="0.35">
      <c r="A41" s="8"/>
      <c r="B41" s="9" t="s">
        <v>15</v>
      </c>
      <c r="C41" s="10"/>
      <c r="D41" s="10">
        <v>0</v>
      </c>
      <c r="E41" s="45">
        <v>5266407</v>
      </c>
      <c r="F41" s="45">
        <v>5266407</v>
      </c>
      <c r="G41" s="14"/>
      <c r="H41" s="15"/>
    </row>
  </sheetData>
  <mergeCells count="10">
    <mergeCell ref="A1:B1"/>
    <mergeCell ref="A2:B2"/>
    <mergeCell ref="G1:H1"/>
    <mergeCell ref="A5:A6"/>
    <mergeCell ref="B5:B6"/>
    <mergeCell ref="C5:D5"/>
    <mergeCell ref="E5:F5"/>
    <mergeCell ref="G5:H5"/>
    <mergeCell ref="A3:H3"/>
    <mergeCell ref="A4:H4"/>
  </mergeCells>
  <pageMargins left="0.38" right="0.2" top="0.59" bottom="0.35" header="0.56999999999999995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"/>
  <sheetViews>
    <sheetView tabSelected="1" workbookViewId="0">
      <selection activeCell="C9" sqref="C9"/>
    </sheetView>
  </sheetViews>
  <sheetFormatPr defaultColWidth="9.1640625" defaultRowHeight="15.5" x14ac:dyDescent="0.35"/>
  <cols>
    <col min="1" max="1" width="6.1640625" style="2" customWidth="1"/>
    <col min="2" max="2" width="26" style="2" customWidth="1"/>
    <col min="3" max="3" width="12.83203125" style="2" customWidth="1"/>
    <col min="4" max="4" width="10.6640625" style="2" customWidth="1"/>
    <col min="5" max="5" width="11.75" style="2" customWidth="1"/>
    <col min="6" max="6" width="11.33203125" style="2" customWidth="1"/>
    <col min="7" max="7" width="10.83203125" style="2" customWidth="1"/>
    <col min="8" max="8" width="11.25" style="2" customWidth="1"/>
    <col min="9" max="9" width="10.4140625" style="2" customWidth="1"/>
    <col min="10" max="10" width="8.6640625" style="2" customWidth="1"/>
    <col min="11" max="11" width="8.25" style="2" customWidth="1"/>
    <col min="12" max="16384" width="9.1640625" style="2"/>
  </cols>
  <sheetData>
    <row r="1" spans="1:11" ht="19" customHeight="1" x14ac:dyDescent="0.35">
      <c r="A1" s="73" t="s">
        <v>22</v>
      </c>
      <c r="B1" s="73"/>
      <c r="C1" s="38"/>
      <c r="I1" s="71" t="s">
        <v>60</v>
      </c>
      <c r="J1" s="71"/>
      <c r="K1" s="71"/>
    </row>
    <row r="2" spans="1:11" ht="16.5" x14ac:dyDescent="0.35">
      <c r="A2" s="74" t="s">
        <v>23</v>
      </c>
      <c r="B2" s="74"/>
      <c r="C2" s="39"/>
    </row>
    <row r="3" spans="1:11" ht="37" customHeight="1" x14ac:dyDescent="0.35">
      <c r="A3" s="69" t="s">
        <v>90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3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9" customHeight="1" x14ac:dyDescent="0.35">
      <c r="A5" s="68" t="s">
        <v>2</v>
      </c>
      <c r="B5" s="68" t="s">
        <v>3</v>
      </c>
      <c r="C5" s="68" t="s">
        <v>61</v>
      </c>
      <c r="D5" s="68"/>
      <c r="E5" s="68"/>
      <c r="F5" s="68" t="s">
        <v>94</v>
      </c>
      <c r="G5" s="68"/>
      <c r="H5" s="68"/>
      <c r="I5" s="68" t="s">
        <v>25</v>
      </c>
      <c r="J5" s="68"/>
      <c r="K5" s="68"/>
    </row>
    <row r="6" spans="1:11" ht="19" customHeight="1" x14ac:dyDescent="0.35">
      <c r="A6" s="68"/>
      <c r="B6" s="68"/>
      <c r="C6" s="7" t="s">
        <v>62</v>
      </c>
      <c r="D6" s="7" t="s">
        <v>63</v>
      </c>
      <c r="E6" s="7" t="s">
        <v>64</v>
      </c>
      <c r="F6" s="7" t="s">
        <v>62</v>
      </c>
      <c r="G6" s="7" t="s">
        <v>63</v>
      </c>
      <c r="H6" s="7" t="s">
        <v>64</v>
      </c>
      <c r="I6" s="7" t="s">
        <v>62</v>
      </c>
      <c r="J6" s="7" t="s">
        <v>63</v>
      </c>
      <c r="K6" s="7" t="s">
        <v>64</v>
      </c>
    </row>
    <row r="7" spans="1:11" x14ac:dyDescent="0.35">
      <c r="A7" s="8" t="s">
        <v>6</v>
      </c>
      <c r="B7" s="8" t="s">
        <v>7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 t="s">
        <v>65</v>
      </c>
      <c r="J7" s="8" t="s">
        <v>66</v>
      </c>
      <c r="K7" s="8" t="s">
        <v>67</v>
      </c>
    </row>
    <row r="8" spans="1:11" s="36" customFormat="1" ht="30.5" customHeight="1" x14ac:dyDescent="0.35">
      <c r="A8" s="34"/>
      <c r="B8" s="34" t="s">
        <v>68</v>
      </c>
      <c r="C8" s="35">
        <f>SUM(C10:C22)</f>
        <v>8090139</v>
      </c>
      <c r="D8" s="35">
        <f>SUM(D10:D22)</f>
        <v>800000</v>
      </c>
      <c r="E8" s="35">
        <f>SUM(E10:E22)</f>
        <v>7290139</v>
      </c>
      <c r="F8" s="35">
        <f>G8+H8</f>
        <v>8947075</v>
      </c>
      <c r="G8" s="35">
        <f>G18</f>
        <v>5335783</v>
      </c>
      <c r="H8" s="35">
        <f>SUM(H10:H22)</f>
        <v>3611292</v>
      </c>
      <c r="I8" s="26">
        <f>F8/C8*100</f>
        <v>110.59235199790758</v>
      </c>
      <c r="J8" s="26">
        <f>G8/D8*100</f>
        <v>666.97287500000004</v>
      </c>
      <c r="K8" s="26">
        <f>H8/E8*100</f>
        <v>49.536668642394879</v>
      </c>
    </row>
    <row r="9" spans="1:11" ht="20.25" customHeight="1" x14ac:dyDescent="0.35">
      <c r="A9" s="23"/>
      <c r="B9" s="37" t="s">
        <v>69</v>
      </c>
      <c r="C9" s="25"/>
      <c r="D9" s="25"/>
      <c r="E9" s="25"/>
      <c r="F9" s="25"/>
      <c r="G9" s="25"/>
      <c r="H9" s="25"/>
      <c r="I9" s="26"/>
      <c r="J9" s="27"/>
      <c r="K9" s="26"/>
    </row>
    <row r="10" spans="1:11" ht="20.25" customHeight="1" x14ac:dyDescent="0.35">
      <c r="A10" s="23">
        <v>1</v>
      </c>
      <c r="B10" s="24" t="s">
        <v>82</v>
      </c>
      <c r="C10" s="25">
        <f>D10+E10</f>
        <v>361778</v>
      </c>
      <c r="D10" s="25"/>
      <c r="E10" s="25">
        <v>361778</v>
      </c>
      <c r="F10" s="25">
        <f>H10+G10</f>
        <v>176933</v>
      </c>
      <c r="G10" s="25"/>
      <c r="H10" s="25">
        <v>176933</v>
      </c>
      <c r="I10" s="28">
        <f t="shared" ref="I10:I22" si="0">F10/C10*100</f>
        <v>48.906511728186899</v>
      </c>
      <c r="J10" s="27"/>
      <c r="K10" s="28">
        <f t="shared" ref="K10:K22" si="1">H10/E10*100</f>
        <v>48.906511728186899</v>
      </c>
    </row>
    <row r="11" spans="1:11" ht="20.25" customHeight="1" x14ac:dyDescent="0.35">
      <c r="A11" s="23">
        <v>2</v>
      </c>
      <c r="B11" s="24" t="s">
        <v>70</v>
      </c>
      <c r="C11" s="25">
        <f t="shared" ref="C11:C22" si="2">D11+E11</f>
        <v>0</v>
      </c>
      <c r="D11" s="25"/>
      <c r="E11" s="25">
        <v>0</v>
      </c>
      <c r="F11" s="25">
        <f t="shared" ref="F11:F20" si="3">H11+G11</f>
        <v>0</v>
      </c>
      <c r="G11" s="25"/>
      <c r="H11" s="25">
        <v>0</v>
      </c>
      <c r="I11" s="28"/>
      <c r="J11" s="27"/>
      <c r="K11" s="28"/>
    </row>
    <row r="12" spans="1:11" ht="39" customHeight="1" x14ac:dyDescent="0.35">
      <c r="A12" s="23">
        <v>3</v>
      </c>
      <c r="B12" s="24" t="s">
        <v>71</v>
      </c>
      <c r="C12" s="25">
        <f t="shared" si="2"/>
        <v>0</v>
      </c>
      <c r="D12" s="25"/>
      <c r="E12" s="25">
        <v>0</v>
      </c>
      <c r="F12" s="25">
        <f t="shared" si="3"/>
        <v>0</v>
      </c>
      <c r="G12" s="25"/>
      <c r="H12" s="29">
        <v>0</v>
      </c>
      <c r="I12" s="28"/>
      <c r="J12" s="27"/>
      <c r="K12" s="28"/>
    </row>
    <row r="13" spans="1:11" ht="20.25" customHeight="1" x14ac:dyDescent="0.35">
      <c r="A13" s="23">
        <v>4</v>
      </c>
      <c r="B13" s="24" t="s">
        <v>72</v>
      </c>
      <c r="C13" s="25">
        <f t="shared" si="2"/>
        <v>5000</v>
      </c>
      <c r="D13" s="25"/>
      <c r="E13" s="25">
        <v>5000</v>
      </c>
      <c r="F13" s="25">
        <f t="shared" si="3"/>
        <v>3200</v>
      </c>
      <c r="G13" s="30"/>
      <c r="H13" s="31">
        <v>3200</v>
      </c>
      <c r="I13" s="32">
        <f t="shared" si="0"/>
        <v>64</v>
      </c>
      <c r="J13" s="27"/>
      <c r="K13" s="28">
        <f t="shared" si="1"/>
        <v>64</v>
      </c>
    </row>
    <row r="14" spans="1:11" ht="20.25" customHeight="1" x14ac:dyDescent="0.35">
      <c r="A14" s="23">
        <v>5</v>
      </c>
      <c r="B14" s="24" t="s">
        <v>73</v>
      </c>
      <c r="C14" s="25">
        <f t="shared" si="2"/>
        <v>40000</v>
      </c>
      <c r="D14" s="25"/>
      <c r="E14" s="25">
        <v>40000</v>
      </c>
      <c r="F14" s="25">
        <f t="shared" si="3"/>
        <v>34900</v>
      </c>
      <c r="G14" s="30"/>
      <c r="H14" s="31">
        <v>34900</v>
      </c>
      <c r="I14" s="32">
        <f t="shared" si="0"/>
        <v>87.25</v>
      </c>
      <c r="J14" s="27"/>
      <c r="K14" s="28">
        <f t="shared" si="1"/>
        <v>87.25</v>
      </c>
    </row>
    <row r="15" spans="1:11" ht="43" customHeight="1" x14ac:dyDescent="0.35">
      <c r="A15" s="23">
        <v>6</v>
      </c>
      <c r="B15" s="24" t="s">
        <v>74</v>
      </c>
      <c r="C15" s="25">
        <f t="shared" si="2"/>
        <v>30000</v>
      </c>
      <c r="D15" s="25"/>
      <c r="E15" s="25">
        <v>30000</v>
      </c>
      <c r="F15" s="25">
        <f t="shared" si="3"/>
        <v>0</v>
      </c>
      <c r="G15" s="30"/>
      <c r="H15" s="31">
        <v>0</v>
      </c>
      <c r="I15" s="32"/>
      <c r="J15" s="27"/>
      <c r="K15" s="28"/>
    </row>
    <row r="16" spans="1:11" ht="20.25" customHeight="1" x14ac:dyDescent="0.35">
      <c r="A16" s="23">
        <v>7</v>
      </c>
      <c r="B16" s="24" t="s">
        <v>75</v>
      </c>
      <c r="C16" s="25">
        <f t="shared" si="2"/>
        <v>40000</v>
      </c>
      <c r="D16" s="25"/>
      <c r="E16" s="25">
        <v>40000</v>
      </c>
      <c r="F16" s="25">
        <f t="shared" si="3"/>
        <v>52800</v>
      </c>
      <c r="G16" s="30"/>
      <c r="H16" s="31">
        <v>52800</v>
      </c>
      <c r="I16" s="32">
        <f t="shared" si="0"/>
        <v>132</v>
      </c>
      <c r="J16" s="27"/>
      <c r="K16" s="28">
        <f t="shared" si="1"/>
        <v>132</v>
      </c>
    </row>
    <row r="17" spans="1:11" ht="20.25" customHeight="1" x14ac:dyDescent="0.35">
      <c r="A17" s="23">
        <v>8</v>
      </c>
      <c r="B17" s="24" t="s">
        <v>76</v>
      </c>
      <c r="C17" s="25">
        <f t="shared" si="2"/>
        <v>0</v>
      </c>
      <c r="D17" s="25"/>
      <c r="E17" s="25">
        <v>0</v>
      </c>
      <c r="F17" s="25">
        <f t="shared" si="3"/>
        <v>0</v>
      </c>
      <c r="G17" s="25"/>
      <c r="H17" s="33">
        <v>0</v>
      </c>
      <c r="I17" s="28"/>
      <c r="J17" s="27"/>
      <c r="K17" s="28"/>
    </row>
    <row r="18" spans="1:11" ht="20.25" customHeight="1" x14ac:dyDescent="0.35">
      <c r="A18" s="23">
        <v>9</v>
      </c>
      <c r="B18" s="24" t="s">
        <v>77</v>
      </c>
      <c r="C18" s="25">
        <f t="shared" si="2"/>
        <v>932000</v>
      </c>
      <c r="D18" s="25">
        <v>800000</v>
      </c>
      <c r="E18" s="25">
        <v>132000</v>
      </c>
      <c r="F18" s="25">
        <f t="shared" si="3"/>
        <v>5353933</v>
      </c>
      <c r="G18" s="25">
        <v>5335783</v>
      </c>
      <c r="H18" s="25">
        <v>18150</v>
      </c>
      <c r="I18" s="28">
        <f t="shared" si="0"/>
        <v>574.45633047210299</v>
      </c>
      <c r="J18" s="27"/>
      <c r="K18" s="28">
        <f t="shared" si="1"/>
        <v>13.750000000000002</v>
      </c>
    </row>
    <row r="19" spans="1:11" ht="54" x14ac:dyDescent="0.35">
      <c r="A19" s="23">
        <v>10</v>
      </c>
      <c r="B19" s="24" t="s">
        <v>78</v>
      </c>
      <c r="C19" s="25">
        <f t="shared" si="2"/>
        <v>6352537</v>
      </c>
      <c r="D19" s="25"/>
      <c r="E19" s="25">
        <v>6352537</v>
      </c>
      <c r="F19" s="25">
        <f t="shared" si="3"/>
        <v>3206333</v>
      </c>
      <c r="G19" s="25"/>
      <c r="H19" s="25">
        <v>3206333</v>
      </c>
      <c r="I19" s="28">
        <f t="shared" si="0"/>
        <v>50.473267609460606</v>
      </c>
      <c r="J19" s="27"/>
      <c r="K19" s="28">
        <f t="shared" si="1"/>
        <v>50.473267609460606</v>
      </c>
    </row>
    <row r="20" spans="1:11" ht="20.25" customHeight="1" x14ac:dyDescent="0.35">
      <c r="A20" s="23">
        <v>11</v>
      </c>
      <c r="B20" s="24" t="s">
        <v>79</v>
      </c>
      <c r="C20" s="25">
        <f t="shared" si="2"/>
        <v>193632</v>
      </c>
      <c r="D20" s="25"/>
      <c r="E20" s="25">
        <v>193632</v>
      </c>
      <c r="F20" s="25">
        <f t="shared" si="3"/>
        <v>118976</v>
      </c>
      <c r="G20" s="25"/>
      <c r="H20" s="25">
        <v>118976</v>
      </c>
      <c r="I20" s="28">
        <f t="shared" si="0"/>
        <v>61.444389357131058</v>
      </c>
      <c r="J20" s="27"/>
      <c r="K20" s="28">
        <f t="shared" si="1"/>
        <v>61.444389357131058</v>
      </c>
    </row>
    <row r="21" spans="1:11" ht="20.25" customHeight="1" x14ac:dyDescent="0.35">
      <c r="A21" s="23">
        <v>12</v>
      </c>
      <c r="B21" s="24" t="s">
        <v>80</v>
      </c>
      <c r="C21" s="25">
        <f t="shared" si="2"/>
        <v>0</v>
      </c>
      <c r="D21" s="25"/>
      <c r="E21" s="25">
        <v>0</v>
      </c>
      <c r="F21" s="25">
        <f>H21+G21</f>
        <v>0</v>
      </c>
      <c r="G21" s="25"/>
      <c r="H21" s="25">
        <v>0</v>
      </c>
      <c r="I21" s="28"/>
      <c r="J21" s="27"/>
      <c r="K21" s="28"/>
    </row>
    <row r="22" spans="1:11" ht="20.25" customHeight="1" x14ac:dyDescent="0.35">
      <c r="A22" s="23">
        <v>13</v>
      </c>
      <c r="B22" s="24" t="s">
        <v>81</v>
      </c>
      <c r="C22" s="25">
        <f t="shared" si="2"/>
        <v>135192</v>
      </c>
      <c r="D22" s="25"/>
      <c r="E22" s="25">
        <v>135192</v>
      </c>
      <c r="F22" s="25"/>
      <c r="G22" s="25"/>
      <c r="H22" s="25"/>
      <c r="I22" s="28">
        <f t="shared" si="0"/>
        <v>0</v>
      </c>
      <c r="J22" s="27"/>
      <c r="K22" s="28">
        <f t="shared" si="1"/>
        <v>0</v>
      </c>
    </row>
    <row r="23" spans="1:1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35">
      <c r="A24" s="13"/>
    </row>
  </sheetData>
  <mergeCells count="10">
    <mergeCell ref="I1:K1"/>
    <mergeCell ref="F5:H5"/>
    <mergeCell ref="I5:K5"/>
    <mergeCell ref="A3:K3"/>
    <mergeCell ref="A4:K4"/>
    <mergeCell ref="A5:A6"/>
    <mergeCell ref="B5:B6"/>
    <mergeCell ref="C5:E5"/>
    <mergeCell ref="A1:B1"/>
    <mergeCell ref="A2:B2"/>
  </mergeCells>
  <pageMargins left="0.47" right="0.2" top="0.61" bottom="0.26" header="0.62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5d54f473c9d813755771dccec0babd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7e30616eeadeb776f014c5fbcfd81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BD92AD-5304-4310-845A-2AA447312840}"/>
</file>

<file path=customXml/itemProps2.xml><?xml version="1.0" encoding="utf-8"?>
<ds:datastoreItem xmlns:ds="http://schemas.openxmlformats.org/officeDocument/2006/customXml" ds:itemID="{449BD514-C608-413A-9190-26BB37E436EC}"/>
</file>

<file path=customXml/itemProps3.xml><?xml version="1.0" encoding="utf-8"?>
<ds:datastoreItem xmlns:ds="http://schemas.openxmlformats.org/officeDocument/2006/customXml" ds:itemID="{5B6A5AD0-7840-4B4A-9002-B4C2D144E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113</vt:lpstr>
      <vt:lpstr>114</vt:lpstr>
      <vt:lpstr>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Nguyen Phuong</cp:lastModifiedBy>
  <cp:lastPrinted>2024-08-10T19:29:34Z</cp:lastPrinted>
  <dcterms:created xsi:type="dcterms:W3CDTF">2018-08-09T02:32:07Z</dcterms:created>
  <dcterms:modified xsi:type="dcterms:W3CDTF">2024-08-10T19:30:08Z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